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C53" i="1"/>
  <c r="D36"/>
  <c r="C36"/>
  <c r="F11" l="1"/>
  <c r="D6"/>
  <c r="D7"/>
  <c r="C7"/>
  <c r="C10" s="1"/>
  <c r="C37" s="1"/>
  <c r="D10" l="1"/>
  <c r="D37" s="1"/>
  <c r="C38"/>
  <c r="D39"/>
  <c r="F36"/>
  <c r="F40"/>
  <c r="F53" s="1"/>
  <c r="C39"/>
  <c r="D40"/>
</calcChain>
</file>

<file path=xl/sharedStrings.xml><?xml version="1.0" encoding="utf-8"?>
<sst xmlns="http://schemas.openxmlformats.org/spreadsheetml/2006/main" count="48" uniqueCount="48">
  <si>
    <t>Grundejerforeningen Sølyst</t>
  </si>
  <si>
    <t>Indtægter</t>
  </si>
  <si>
    <t>33x2000</t>
  </si>
  <si>
    <t>Vejfond 36x300</t>
  </si>
  <si>
    <t>Renter</t>
  </si>
  <si>
    <t>Indtægter i alt</t>
  </si>
  <si>
    <t>Vedligeholdelse</t>
  </si>
  <si>
    <t>Vedligeholdelse af hjemmeside</t>
  </si>
  <si>
    <t>Tilskud sommerfest/telt</t>
  </si>
  <si>
    <t>Kontigent RK</t>
  </si>
  <si>
    <t>Generalforsamling</t>
  </si>
  <si>
    <t>Udlæg til forplejning</t>
  </si>
  <si>
    <t>Administration</t>
  </si>
  <si>
    <t>Revisor</t>
  </si>
  <si>
    <t>Græsslåning</t>
  </si>
  <si>
    <t>Representation/Gaver</t>
  </si>
  <si>
    <t>Årets betalinger</t>
  </si>
  <si>
    <t>Indskud til vejfond</t>
  </si>
  <si>
    <t>Årets indtægt</t>
  </si>
  <si>
    <t>Årets driftsoverskud/underskud</t>
  </si>
  <si>
    <t>Årets kontigent</t>
  </si>
  <si>
    <t>Sammentælling</t>
  </si>
  <si>
    <t>Ny vejfond for fremtidig vedligeholdelse af vængerne under Sølyst</t>
  </si>
  <si>
    <t>i flg. Generalforsamlings beslutning af 19.05.2010</t>
  </si>
  <si>
    <t>36 x 300 kr. = 10.800</t>
  </si>
  <si>
    <t>I ovenstående beregninger er der indbetalt til:</t>
  </si>
  <si>
    <t>Vejfond 2014</t>
  </si>
  <si>
    <t>Vejfond 2015</t>
  </si>
  <si>
    <t>Vejfond 2016</t>
  </si>
  <si>
    <t>Uden vejfond</t>
  </si>
  <si>
    <t>Årets driftsudgifter</t>
  </si>
  <si>
    <t>Administrationsgodtgørelse</t>
  </si>
  <si>
    <t>Sølyst-kontigent 33x2000</t>
  </si>
  <si>
    <t>Hjælp til hjemmeside(NEM ID)</t>
  </si>
  <si>
    <t>Kontorartikler/Gebyr</t>
  </si>
  <si>
    <t>Vejfond 2017</t>
  </si>
  <si>
    <t>Året 2017 og budget 2018</t>
  </si>
  <si>
    <t>Budget 2018</t>
  </si>
  <si>
    <t>Startsaldo 1-1-2018</t>
  </si>
  <si>
    <t>Overskud sommerfest</t>
  </si>
  <si>
    <t>(2017+2018+overskud)</t>
  </si>
  <si>
    <t>Skyldig revisor17+18</t>
  </si>
  <si>
    <t>Beskæring hegn</t>
  </si>
  <si>
    <t>for året 2017</t>
  </si>
  <si>
    <t>Vejfond 2010 til 2013</t>
  </si>
  <si>
    <t>Vejfond 2018</t>
  </si>
  <si>
    <t>Minus vejford 2018</t>
  </si>
  <si>
    <t>Bankkonto 1-1-2019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</si>
</sst>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1" fillId="0" borderId="0" xfId="0" applyFont="1" applyBorder="1"/>
    <xf numFmtId="0" fontId="2" fillId="0" borderId="1" xfId="0" applyFont="1" applyBorder="1"/>
    <xf numFmtId="4" fontId="0" fillId="0" borderId="2" xfId="0" applyNumberFormat="1" applyBorder="1"/>
    <xf numFmtId="0" fontId="0" fillId="0" borderId="3" xfId="0" applyBorder="1"/>
    <xf numFmtId="4" fontId="0" fillId="0" borderId="4" xfId="0" applyNumberFormat="1" applyBorder="1"/>
    <xf numFmtId="0" fontId="0" fillId="0" borderId="4" xfId="0" applyBorder="1"/>
    <xf numFmtId="4" fontId="0" fillId="0" borderId="5" xfId="0" applyNumberFormat="1" applyBorder="1"/>
    <xf numFmtId="0" fontId="1" fillId="0" borderId="3" xfId="0" applyFont="1" applyBorder="1"/>
    <xf numFmtId="0" fontId="0" fillId="0" borderId="3" xfId="0" applyFont="1" applyBorder="1"/>
    <xf numFmtId="0" fontId="0" fillId="0" borderId="3" xfId="0" applyFill="1" applyBorder="1"/>
    <xf numFmtId="4" fontId="3" fillId="0" borderId="4" xfId="0" applyNumberFormat="1" applyFont="1" applyBorder="1"/>
    <xf numFmtId="0" fontId="0" fillId="0" borderId="6" xfId="0" applyBorder="1"/>
    <xf numFmtId="0" fontId="0" fillId="0" borderId="7" xfId="0" applyBorder="1"/>
    <xf numFmtId="4" fontId="0" fillId="0" borderId="8" xfId="0" applyNumberFormat="1" applyBorder="1"/>
    <xf numFmtId="0" fontId="2" fillId="0" borderId="9" xfId="0" applyFont="1" applyBorder="1"/>
    <xf numFmtId="0" fontId="0" fillId="0" borderId="10" xfId="0" applyBorder="1"/>
    <xf numFmtId="4" fontId="0" fillId="0" borderId="11" xfId="0" applyNumberFormat="1" applyBorder="1"/>
    <xf numFmtId="0" fontId="2" fillId="0" borderId="13" xfId="0" applyFont="1" applyBorder="1"/>
    <xf numFmtId="4" fontId="0" fillId="0" borderId="14" xfId="0" applyNumberFormat="1" applyBorder="1"/>
    <xf numFmtId="4" fontId="1" fillId="0" borderId="14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right"/>
    </xf>
    <xf numFmtId="4" fontId="0" fillId="0" borderId="19" xfId="0" applyNumberFormat="1" applyBorder="1"/>
    <xf numFmtId="4" fontId="1" fillId="0" borderId="19" xfId="0" applyNumberFormat="1" applyFont="1" applyBorder="1"/>
    <xf numFmtId="4" fontId="0" fillId="0" borderId="20" xfId="0" applyNumberFormat="1" applyBorder="1"/>
    <xf numFmtId="0" fontId="0" fillId="0" borderId="22" xfId="0" applyBorder="1"/>
    <xf numFmtId="4" fontId="0" fillId="0" borderId="23" xfId="0" applyNumberFormat="1" applyBorder="1"/>
    <xf numFmtId="0" fontId="0" fillId="0" borderId="24" xfId="0" applyBorder="1"/>
    <xf numFmtId="4" fontId="0" fillId="0" borderId="25" xfId="0" applyNumberFormat="1" applyBorder="1"/>
    <xf numFmtId="0" fontId="0" fillId="0" borderId="26" xfId="0" applyBorder="1"/>
    <xf numFmtId="4" fontId="0" fillId="0" borderId="27" xfId="0" applyNumberFormat="1" applyBorder="1"/>
    <xf numFmtId="0" fontId="0" fillId="0" borderId="28" xfId="0" applyBorder="1"/>
    <xf numFmtId="4" fontId="0" fillId="0" borderId="29" xfId="0" applyNumberFormat="1" applyBorder="1"/>
    <xf numFmtId="4" fontId="0" fillId="0" borderId="4" xfId="0" applyNumberFormat="1" applyFont="1" applyBorder="1"/>
    <xf numFmtId="0" fontId="1" fillId="0" borderId="21" xfId="0" applyFont="1" applyBorder="1" applyAlignment="1">
      <alignment horizontal="right"/>
    </xf>
    <xf numFmtId="0" fontId="1" fillId="0" borderId="12" xfId="0" applyFont="1" applyBorder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5"/>
  <sheetViews>
    <sheetView tabSelected="1" workbookViewId="0">
      <selection activeCell="E40" sqref="E40"/>
    </sheetView>
  </sheetViews>
  <sheetFormatPr defaultRowHeight="15"/>
  <cols>
    <col min="1" max="1" width="2.7109375" customWidth="1"/>
    <col min="2" max="2" width="29.140625" style="1" customWidth="1"/>
    <col min="3" max="5" width="17.7109375" style="1" customWidth="1"/>
    <col min="6" max="6" width="17.7109375" style="2" customWidth="1"/>
  </cols>
  <sheetData>
    <row r="2" spans="1:6">
      <c r="B2" s="3" t="s">
        <v>0</v>
      </c>
      <c r="D2" s="3" t="s">
        <v>36</v>
      </c>
    </row>
    <row r="3" spans="1:6" ht="15.75" thickBot="1"/>
    <row r="4" spans="1:6" ht="15.75" thickTop="1">
      <c r="B4" s="4" t="s">
        <v>1</v>
      </c>
      <c r="C4" s="40">
        <v>2017</v>
      </c>
      <c r="D4" s="39" t="s">
        <v>37</v>
      </c>
      <c r="E4" s="23"/>
      <c r="F4" s="5"/>
    </row>
    <row r="5" spans="1:6">
      <c r="B5" s="17"/>
      <c r="C5" s="20"/>
      <c r="D5" s="26"/>
      <c r="E5" s="24"/>
      <c r="F5" s="19"/>
    </row>
    <row r="6" spans="1:6">
      <c r="B6" s="6" t="s">
        <v>32</v>
      </c>
      <c r="C6" s="21">
        <v>66065</v>
      </c>
      <c r="D6" s="27">
        <f>33*2000</f>
        <v>66000</v>
      </c>
      <c r="E6" s="25" t="s">
        <v>2</v>
      </c>
      <c r="F6" s="9"/>
    </row>
    <row r="7" spans="1:6">
      <c r="B7" s="6" t="s">
        <v>3</v>
      </c>
      <c r="C7" s="21">
        <f>36*300</f>
        <v>10800</v>
      </c>
      <c r="D7" s="27">
        <f>36*300</f>
        <v>10800</v>
      </c>
      <c r="E7" s="25" t="s">
        <v>38</v>
      </c>
      <c r="F7" s="9">
        <v>140150</v>
      </c>
    </row>
    <row r="8" spans="1:6">
      <c r="A8" s="41"/>
      <c r="B8" s="6" t="s">
        <v>4</v>
      </c>
      <c r="C8" s="21">
        <v>206</v>
      </c>
      <c r="D8" s="27">
        <v>300</v>
      </c>
      <c r="E8" s="25" t="s">
        <v>41</v>
      </c>
      <c r="F8" s="9">
        <v>6000</v>
      </c>
    </row>
    <row r="9" spans="1:6">
      <c r="A9" s="41"/>
      <c r="B9" s="6" t="s">
        <v>39</v>
      </c>
      <c r="C9" s="21">
        <v>522</v>
      </c>
      <c r="D9" s="27"/>
      <c r="E9" s="25" t="s">
        <v>20</v>
      </c>
      <c r="F9" s="9">
        <v>77100</v>
      </c>
    </row>
    <row r="10" spans="1:6">
      <c r="B10" s="10" t="s">
        <v>5</v>
      </c>
      <c r="C10" s="22">
        <f>SUM(C6:C9)</f>
        <v>77593</v>
      </c>
      <c r="D10" s="28">
        <f>SUM(D6:D9)</f>
        <v>77100</v>
      </c>
      <c r="E10" s="25"/>
      <c r="F10" s="9"/>
    </row>
    <row r="11" spans="1:6">
      <c r="B11" s="6"/>
      <c r="C11" s="21"/>
      <c r="D11" s="27"/>
      <c r="E11" s="25" t="s">
        <v>21</v>
      </c>
      <c r="F11" s="9">
        <f>F7-F8+F9</f>
        <v>211250</v>
      </c>
    </row>
    <row r="12" spans="1:6">
      <c r="B12" s="10" t="s">
        <v>6</v>
      </c>
      <c r="C12" s="21"/>
      <c r="D12" s="27"/>
      <c r="E12" s="25"/>
      <c r="F12" s="9"/>
    </row>
    <row r="13" spans="1:6">
      <c r="B13" s="6" t="s">
        <v>7</v>
      </c>
      <c r="C13" s="21">
        <v>157</v>
      </c>
      <c r="D13" s="27">
        <v>50</v>
      </c>
      <c r="E13" s="25"/>
      <c r="F13" s="9"/>
    </row>
    <row r="14" spans="1:6">
      <c r="B14" s="6" t="s">
        <v>33</v>
      </c>
      <c r="C14" s="21">
        <v>100</v>
      </c>
      <c r="D14" s="27">
        <v>100</v>
      </c>
      <c r="E14" s="25"/>
      <c r="F14" s="9"/>
    </row>
    <row r="15" spans="1:6">
      <c r="B15" s="6"/>
      <c r="C15" s="21"/>
      <c r="D15" s="27"/>
      <c r="E15" s="25"/>
      <c r="F15" s="9"/>
    </row>
    <row r="16" spans="1:6">
      <c r="B16" s="6"/>
      <c r="C16" s="21"/>
      <c r="D16" s="27"/>
      <c r="E16" s="25"/>
      <c r="F16" s="9"/>
    </row>
    <row r="17" spans="2:6">
      <c r="B17" s="11" t="s">
        <v>8</v>
      </c>
      <c r="C17" s="21">
        <v>0</v>
      </c>
      <c r="D17" s="27">
        <v>1522</v>
      </c>
      <c r="E17" s="25" t="s">
        <v>40</v>
      </c>
      <c r="F17" s="9"/>
    </row>
    <row r="18" spans="2:6">
      <c r="B18" s="11" t="s">
        <v>9</v>
      </c>
      <c r="C18" s="21">
        <v>40000</v>
      </c>
      <c r="D18" s="27">
        <v>40000</v>
      </c>
      <c r="E18" s="25"/>
      <c r="F18" s="9"/>
    </row>
    <row r="19" spans="2:6">
      <c r="B19" s="6"/>
      <c r="C19" s="21"/>
      <c r="D19" s="27"/>
      <c r="E19" s="25"/>
      <c r="F19" s="9"/>
    </row>
    <row r="20" spans="2:6">
      <c r="B20" s="6"/>
      <c r="C20" s="21"/>
      <c r="D20" s="27"/>
      <c r="E20" s="25"/>
      <c r="F20" s="9"/>
    </row>
    <row r="21" spans="2:6">
      <c r="B21" s="10" t="s">
        <v>10</v>
      </c>
      <c r="C21" s="21"/>
      <c r="D21" s="27"/>
      <c r="E21" s="25"/>
      <c r="F21" s="9"/>
    </row>
    <row r="22" spans="2:6">
      <c r="B22" s="6" t="s">
        <v>11</v>
      </c>
      <c r="C22" s="21">
        <v>2031</v>
      </c>
      <c r="D22" s="27">
        <v>1000</v>
      </c>
      <c r="E22" s="25"/>
      <c r="F22" s="9"/>
    </row>
    <row r="23" spans="2:6">
      <c r="B23" s="6"/>
      <c r="C23" s="21"/>
      <c r="D23" s="27"/>
      <c r="E23" s="25"/>
      <c r="F23" s="9"/>
    </row>
    <row r="24" spans="2:6">
      <c r="B24" s="6"/>
      <c r="C24" s="21"/>
      <c r="D24" s="27"/>
      <c r="E24" s="25"/>
      <c r="F24" s="9"/>
    </row>
    <row r="25" spans="2:6">
      <c r="B25" s="10" t="s">
        <v>12</v>
      </c>
      <c r="C25" s="21"/>
      <c r="D25" s="27"/>
      <c r="E25" s="25"/>
      <c r="F25" s="9"/>
    </row>
    <row r="26" spans="2:6">
      <c r="B26" s="6" t="s">
        <v>31</v>
      </c>
      <c r="C26" s="21">
        <v>2400</v>
      </c>
      <c r="D26" s="27">
        <v>3000</v>
      </c>
      <c r="E26" s="25"/>
      <c r="F26" s="9"/>
    </row>
    <row r="27" spans="2:6">
      <c r="B27" s="6" t="s">
        <v>15</v>
      </c>
      <c r="C27" s="21">
        <v>185</v>
      </c>
      <c r="D27" s="27">
        <v>500</v>
      </c>
      <c r="E27" s="25"/>
      <c r="F27" s="9"/>
    </row>
    <row r="28" spans="2:6">
      <c r="B28" s="6" t="s">
        <v>34</v>
      </c>
      <c r="C28" s="21">
        <v>102</v>
      </c>
      <c r="D28" s="27"/>
      <c r="E28" s="25"/>
      <c r="F28" s="9"/>
    </row>
    <row r="29" spans="2:6">
      <c r="B29" s="6"/>
      <c r="C29" s="21"/>
      <c r="D29" s="27"/>
      <c r="E29" s="25"/>
      <c r="F29" s="9"/>
    </row>
    <row r="30" spans="2:6">
      <c r="B30" s="6" t="s">
        <v>13</v>
      </c>
      <c r="C30" s="21">
        <v>0</v>
      </c>
      <c r="D30" s="27">
        <v>3000</v>
      </c>
      <c r="E30" s="25"/>
      <c r="F30" s="9"/>
    </row>
    <row r="31" spans="2:6">
      <c r="B31" s="6"/>
      <c r="C31" s="21"/>
      <c r="D31" s="27"/>
      <c r="E31" s="25"/>
      <c r="F31" s="9"/>
    </row>
    <row r="32" spans="2:6">
      <c r="B32" s="10" t="s">
        <v>14</v>
      </c>
      <c r="C32" s="21"/>
      <c r="D32" s="27"/>
      <c r="E32" s="25"/>
      <c r="F32" s="9"/>
    </row>
    <row r="33" spans="2:6">
      <c r="B33" s="6" t="s">
        <v>43</v>
      </c>
      <c r="C33" s="21">
        <v>14548</v>
      </c>
      <c r="D33" s="27">
        <v>15000</v>
      </c>
      <c r="E33" s="25"/>
      <c r="F33" s="9"/>
    </row>
    <row r="34" spans="2:6">
      <c r="B34" s="6" t="s">
        <v>42</v>
      </c>
      <c r="C34" s="21">
        <v>2003</v>
      </c>
      <c r="D34" s="27">
        <v>2000</v>
      </c>
      <c r="E34" s="25"/>
      <c r="F34" s="9"/>
    </row>
    <row r="35" spans="2:6">
      <c r="B35" s="6"/>
      <c r="C35" s="21"/>
      <c r="D35" s="27"/>
      <c r="E35" s="25"/>
      <c r="F35" s="9"/>
    </row>
    <row r="36" spans="2:6">
      <c r="B36" s="10" t="s">
        <v>16</v>
      </c>
      <c r="C36" s="21">
        <f>SUM(C13:C34)</f>
        <v>61526</v>
      </c>
      <c r="D36" s="27">
        <f>SUM(D13:D34)</f>
        <v>66172</v>
      </c>
      <c r="E36" s="25" t="s">
        <v>30</v>
      </c>
      <c r="F36" s="9">
        <f>D36</f>
        <v>66172</v>
      </c>
    </row>
    <row r="37" spans="2:6">
      <c r="B37" s="10" t="s">
        <v>18</v>
      </c>
      <c r="C37" s="22">
        <f>C10</f>
        <v>77593</v>
      </c>
      <c r="D37" s="28">
        <f>D10</f>
        <v>77100</v>
      </c>
      <c r="E37" s="25"/>
      <c r="F37" s="9"/>
    </row>
    <row r="38" spans="2:6">
      <c r="B38" s="10" t="s">
        <v>17</v>
      </c>
      <c r="C38" s="21">
        <f>C7</f>
        <v>10800</v>
      </c>
      <c r="D38" s="27"/>
      <c r="E38" s="25"/>
      <c r="F38" s="9"/>
    </row>
    <row r="39" spans="2:6" ht="15.75" thickBot="1">
      <c r="B39" s="10" t="s">
        <v>19</v>
      </c>
      <c r="C39" s="35">
        <f>C37-C36-C38</f>
        <v>5267</v>
      </c>
      <c r="D39" s="29">
        <f>D37-D36</f>
        <v>10928</v>
      </c>
      <c r="E39" s="30"/>
      <c r="F39" s="31"/>
    </row>
    <row r="40" spans="2:6" ht="16.5" thickTop="1" thickBot="1">
      <c r="B40" s="34"/>
      <c r="C40" s="36" t="s">
        <v>46</v>
      </c>
      <c r="D40" s="37">
        <f>D37-D36-C38</f>
        <v>128</v>
      </c>
      <c r="E40" s="32" t="s">
        <v>47</v>
      </c>
      <c r="F40" s="33">
        <f>F11-F36</f>
        <v>145078</v>
      </c>
    </row>
    <row r="41" spans="2:6" ht="15.75" thickTop="1">
      <c r="B41" s="6" t="s">
        <v>22</v>
      </c>
      <c r="C41" s="18"/>
      <c r="D41" s="18"/>
      <c r="E41" s="18"/>
      <c r="F41" s="19"/>
    </row>
    <row r="42" spans="2:6">
      <c r="B42" s="6" t="s">
        <v>23</v>
      </c>
      <c r="C42" s="8"/>
      <c r="D42" s="8" t="s">
        <v>24</v>
      </c>
      <c r="E42" s="8"/>
      <c r="F42" s="9"/>
    </row>
    <row r="43" spans="2:6">
      <c r="B43" s="6"/>
      <c r="C43" s="8"/>
      <c r="D43" s="8"/>
      <c r="E43" s="8"/>
      <c r="F43" s="9"/>
    </row>
    <row r="44" spans="2:6">
      <c r="B44" s="6" t="s">
        <v>25</v>
      </c>
      <c r="C44" s="8"/>
      <c r="D44" s="8"/>
      <c r="E44" s="8"/>
      <c r="F44" s="9"/>
    </row>
    <row r="45" spans="2:6">
      <c r="B45" s="6" t="s">
        <v>44</v>
      </c>
      <c r="C45" s="7">
        <v>43200</v>
      </c>
      <c r="D45" s="8"/>
      <c r="E45" s="8"/>
      <c r="F45" s="9"/>
    </row>
    <row r="46" spans="2:6">
      <c r="B46" s="6" t="s">
        <v>26</v>
      </c>
      <c r="C46" s="7">
        <v>10800</v>
      </c>
      <c r="D46" s="7">
        <v>4667.5</v>
      </c>
      <c r="E46" s="8"/>
      <c r="F46" s="9"/>
    </row>
    <row r="47" spans="2:6">
      <c r="B47" s="6" t="s">
        <v>27</v>
      </c>
      <c r="C47" s="7">
        <v>10800</v>
      </c>
      <c r="D47" s="8"/>
      <c r="E47" s="8"/>
      <c r="F47" s="9"/>
    </row>
    <row r="48" spans="2:6">
      <c r="B48" s="6" t="s">
        <v>28</v>
      </c>
      <c r="C48" s="7">
        <v>10800</v>
      </c>
      <c r="D48" s="8"/>
      <c r="E48" s="8"/>
      <c r="F48" s="9"/>
    </row>
    <row r="49" spans="2:6">
      <c r="B49" s="6" t="s">
        <v>35</v>
      </c>
      <c r="C49" s="7">
        <v>10800</v>
      </c>
      <c r="D49" s="7"/>
      <c r="E49" s="8"/>
      <c r="F49" s="9"/>
    </row>
    <row r="50" spans="2:6">
      <c r="B50" s="6" t="s">
        <v>45</v>
      </c>
      <c r="C50" s="7">
        <v>10800</v>
      </c>
      <c r="D50" s="8"/>
      <c r="E50" s="8"/>
      <c r="F50" s="9"/>
    </row>
    <row r="51" spans="2:6">
      <c r="B51" s="12"/>
      <c r="C51" s="38"/>
      <c r="D51" s="8"/>
      <c r="E51" s="8"/>
      <c r="F51" s="9"/>
    </row>
    <row r="52" spans="2:6">
      <c r="B52" s="12"/>
      <c r="C52" s="13"/>
      <c r="D52" s="8"/>
      <c r="E52" s="8"/>
      <c r="F52" s="9"/>
    </row>
    <row r="53" spans="2:6">
      <c r="B53" s="6"/>
      <c r="C53" s="7">
        <f>SUM(C45:C52)-D46</f>
        <v>92532.5</v>
      </c>
      <c r="D53" s="8"/>
      <c r="E53" s="8" t="s">
        <v>29</v>
      </c>
      <c r="F53" s="9">
        <f>F40-C53</f>
        <v>52545.5</v>
      </c>
    </row>
    <row r="54" spans="2:6" ht="15.75" thickBot="1">
      <c r="B54" s="14"/>
      <c r="C54" s="15"/>
      <c r="D54" s="15"/>
      <c r="E54" s="15"/>
      <c r="F54" s="16"/>
    </row>
    <row r="55" spans="2:6" ht="15.75" thickTop="1"/>
  </sheetData>
  <pageMargins left="0.51181102362204722" right="0.39370078740157483" top="0.15748031496062992" bottom="0.39370078740157483" header="0" footer="0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</dc:creator>
  <cp:lastModifiedBy>annemarie</cp:lastModifiedBy>
  <cp:lastPrinted>2018-02-22T07:56:01Z</cp:lastPrinted>
  <dcterms:created xsi:type="dcterms:W3CDTF">2016-02-26T10:28:33Z</dcterms:created>
  <dcterms:modified xsi:type="dcterms:W3CDTF">2018-03-07T13:32:06Z</dcterms:modified>
</cp:coreProperties>
</file>